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2" activeTab="0"/>
  </bookViews>
  <sheets>
    <sheet name="Final calculator locked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<sst xmlns="http://schemas.openxmlformats.org/spreadsheetml/2006/main" count="56" uniqueCount="56">
  <si>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Medetec  MVTR Calculator©</t>
  </si>
  <si>
    <t>STEP 1:  ENTER ORIGINAL  TEST DATA IN GREEN BOXES</t>
  </si>
  <si>
    <r>
      <t>Enter the temperature inside the membrane  in ºC.</t>
    </r>
    <r>
      <rPr>
        <b/>
        <i/>
        <sz val="12"/>
        <rFont val="Arial"/>
        <family val="2"/>
      </rPr>
      <t xml:space="preserve">  </t>
    </r>
    <r>
      <rPr>
        <i/>
        <sz val="12"/>
        <rFont val="Arial"/>
        <family val="2"/>
      </rPr>
      <t xml:space="preserve">                                                                                                                  This is normally  that of the Paddington Cup, and is the same as the test chamber</t>
    </r>
  </si>
  <si>
    <r>
      <t>T</t>
    </r>
    <r>
      <rPr>
        <vertAlign val="subscript"/>
        <sz val="12"/>
        <color indexed="12"/>
        <rFont val="Arial"/>
        <family val="2"/>
      </rPr>
      <t>1</t>
    </r>
  </si>
  <si>
    <r>
      <t>Enter the temperature outside  the membrane in ºC.</t>
    </r>
    <r>
      <rPr>
        <sz val="12"/>
        <rFont val="Arial"/>
        <family val="2"/>
      </rPr>
      <t xml:space="preserve">                                                                   </t>
    </r>
    <r>
      <rPr>
        <i/>
        <sz val="12"/>
        <rFont val="Arial"/>
        <family val="2"/>
      </rPr>
      <t>This is normally the temperature of the test chamber</t>
    </r>
  </si>
  <si>
    <r>
      <t>T</t>
    </r>
    <r>
      <rPr>
        <vertAlign val="subscript"/>
        <sz val="12"/>
        <color indexed="12"/>
        <rFont val="Arial"/>
        <family val="2"/>
      </rPr>
      <t>2</t>
    </r>
  </si>
  <si>
    <r>
      <t>Enter the relative humidity (RH) inside the membrane .</t>
    </r>
    <r>
      <rPr>
        <sz val="12"/>
        <rFont val="Arial"/>
        <family val="2"/>
      </rPr>
      <t xml:space="preserve">                                                             </t>
    </r>
    <r>
      <rPr>
        <i/>
        <sz val="12"/>
        <rFont val="Arial"/>
        <family val="2"/>
      </rPr>
      <t>This will be 100% as long as liquid is present within the Paddington Cup</t>
    </r>
  </si>
  <si>
    <r>
      <t>R</t>
    </r>
    <r>
      <rPr>
        <vertAlign val="subscript"/>
        <sz val="12"/>
        <color indexed="12"/>
        <rFont val="Arial"/>
        <family val="2"/>
      </rPr>
      <t>1</t>
    </r>
  </si>
  <si>
    <r>
      <t xml:space="preserve">Enter RH outside the  membrane. </t>
    </r>
    <r>
      <rPr>
        <sz val="12"/>
        <rFont val="Arial"/>
        <family val="2"/>
      </rPr>
      <t xml:space="preserve">                                                                                   </t>
    </r>
    <r>
      <rPr>
        <i/>
        <sz val="12"/>
        <rFont val="Arial"/>
        <family val="2"/>
      </rPr>
      <t xml:space="preserve">This is either measured or controlled by the environmental chamber or by use of salt solutions or desiccants. </t>
    </r>
  </si>
  <si>
    <r>
      <t>R</t>
    </r>
    <r>
      <rPr>
        <vertAlign val="subscript"/>
        <sz val="12"/>
        <color indexed="12"/>
        <rFont val="Arial"/>
        <family val="2"/>
      </rPr>
      <t>2</t>
    </r>
  </si>
  <si>
    <t xml:space="preserve">Enter the actual duration of the test in hours </t>
  </si>
  <si>
    <t>H</t>
  </si>
  <si>
    <r>
      <t>Enter the effective area of the test sample in 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</t>
    </r>
    <r>
      <rPr>
        <i/>
        <sz val="12"/>
        <rFont val="Arial"/>
        <family val="2"/>
      </rPr>
      <t>This is normally 10cm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 xml:space="preserve"> for a Paddington Cup</t>
    </r>
  </si>
  <si>
    <t>A</t>
  </si>
  <si>
    <r>
      <t xml:space="preserve">Enter recorded weight loss  from Paddington Cup in grams </t>
    </r>
    <r>
      <rPr>
        <sz val="12"/>
        <rFont val="Arial"/>
        <family val="2"/>
      </rPr>
      <t xml:space="preserve">                                                                        </t>
    </r>
    <r>
      <rPr>
        <i/>
        <sz val="12"/>
        <rFont val="Arial"/>
        <family val="2"/>
      </rPr>
      <t>This is the experimentally determined value</t>
    </r>
  </si>
  <si>
    <r>
      <t>W</t>
    </r>
    <r>
      <rPr>
        <vertAlign val="subscript"/>
        <sz val="12"/>
        <color indexed="12"/>
        <rFont val="Arial"/>
        <family val="2"/>
      </rPr>
      <t>1</t>
    </r>
  </si>
  <si>
    <r>
      <t xml:space="preserve">Saturation vapour pressure  (Pa) inside the Paddington Cup at the actual temperature of the test </t>
    </r>
    <r>
      <rPr>
        <i/>
        <sz val="11"/>
        <rFont val="Arial"/>
        <family val="2"/>
      </rPr>
      <t>(automatically calculated)</t>
    </r>
  </si>
  <si>
    <r>
      <t>SVP</t>
    </r>
    <r>
      <rPr>
        <vertAlign val="subscript"/>
        <sz val="12"/>
        <rFont val="Arial"/>
        <family val="2"/>
      </rPr>
      <t>1</t>
    </r>
  </si>
  <si>
    <r>
      <t xml:space="preserve">Saturation vapour pressure (Pa) outside the Paddington Cup at the actual  temperature of the test  </t>
    </r>
    <r>
      <rPr>
        <i/>
        <sz val="11"/>
        <rFont val="Arial"/>
        <family val="2"/>
      </rPr>
      <t>(automatically calculated)</t>
    </r>
  </si>
  <si>
    <r>
      <t>SVP</t>
    </r>
    <r>
      <rPr>
        <vertAlign val="subscript"/>
        <sz val="12"/>
        <rFont val="Arial"/>
        <family val="2"/>
      </rPr>
      <t>2</t>
    </r>
  </si>
  <si>
    <r>
      <t>P</t>
    </r>
    <r>
      <rPr>
        <vertAlign val="subscript"/>
        <sz val="12"/>
        <rFont val="Arial"/>
        <family val="2"/>
      </rPr>
      <t>1</t>
    </r>
  </si>
  <si>
    <r>
      <t>P</t>
    </r>
    <r>
      <rPr>
        <vertAlign val="subscript"/>
        <sz val="12"/>
        <rFont val="Arial"/>
        <family val="2"/>
      </rPr>
      <t>2</t>
    </r>
  </si>
  <si>
    <r>
      <t>Difference in vapour pressure across membrane   (P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-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</si>
  <si>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</t>
    </r>
    <r>
      <rPr>
        <vertAlign val="subscript"/>
        <sz val="12"/>
        <rFont val="Arial"/>
        <family val="2"/>
      </rPr>
      <t>d</t>
    </r>
  </si>
  <si>
    <t>K</t>
  </si>
  <si>
    <t>STEP 2:  ENTER  ALTERNATIVE  (SELECTED) CONDITIONS IN BLUE BOXES</t>
  </si>
  <si>
    <r>
      <t>T</t>
    </r>
    <r>
      <rPr>
        <vertAlign val="subscript"/>
        <sz val="12"/>
        <color indexed="12"/>
        <rFont val="Arial"/>
        <family val="2"/>
      </rPr>
      <t>3</t>
    </r>
  </si>
  <si>
    <r>
      <t>T</t>
    </r>
    <r>
      <rPr>
        <vertAlign val="subscript"/>
        <sz val="12"/>
        <color indexed="12"/>
        <rFont val="Arial"/>
        <family val="2"/>
      </rPr>
      <t>4</t>
    </r>
  </si>
  <si>
    <r>
      <t xml:space="preserve">Enter relative humidity (RH) beneath the membrane.  </t>
    </r>
    <r>
      <rPr>
        <sz val="12"/>
        <rFont val="Arial"/>
        <family val="2"/>
      </rPr>
      <t xml:space="preserve">                                                       </t>
    </r>
    <r>
      <rPr>
        <i/>
        <sz val="12"/>
        <rFont val="Arial"/>
        <family val="2"/>
      </rPr>
      <t>This will be  100% on a wound or inside a Paddington cup as long as liquid is present</t>
    </r>
    <r>
      <rPr>
        <sz val="12"/>
        <rFont val="Arial"/>
        <family val="2"/>
      </rPr>
      <t xml:space="preserve">. </t>
    </r>
  </si>
  <si>
    <r>
      <t>R</t>
    </r>
    <r>
      <rPr>
        <vertAlign val="subscript"/>
        <sz val="12"/>
        <color indexed="12"/>
        <rFont val="Arial"/>
        <family val="2"/>
      </rPr>
      <t>3</t>
    </r>
  </si>
  <si>
    <r>
      <t xml:space="preserve">Enter the  required relative humidity outside the membrane.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</t>
    </r>
    <r>
      <rPr>
        <i/>
        <sz val="12"/>
        <rFont val="Arial"/>
        <family val="2"/>
      </rPr>
      <t>For clinical conditions this will be ambient , typically  around 55-65%</t>
    </r>
  </si>
  <si>
    <r>
      <t>R</t>
    </r>
    <r>
      <rPr>
        <vertAlign val="subscript"/>
        <sz val="12"/>
        <color indexed="12"/>
        <rFont val="Arial"/>
        <family val="2"/>
      </rPr>
      <t>4</t>
    </r>
  </si>
  <si>
    <r>
      <t>Enter  time period in hours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</t>
    </r>
    <r>
      <rPr>
        <i/>
        <sz val="12"/>
        <rFont val="Arial"/>
        <family val="2"/>
      </rPr>
      <t>(This will normally be 24 hours)</t>
    </r>
  </si>
  <si>
    <r>
      <t>H</t>
    </r>
    <r>
      <rPr>
        <vertAlign val="subscript"/>
        <sz val="12"/>
        <color indexed="12"/>
        <rFont val="Arial"/>
        <family val="2"/>
      </rPr>
      <t>2</t>
    </r>
  </si>
  <si>
    <t>STEP 3: RECORD RESULT</t>
  </si>
  <si>
    <r>
      <t>Predicted value for SVP under membrane in clinical use, or under alternative test conditions at temperature  T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</si>
  <si>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SV</t>
    </r>
    <r>
      <rPr>
        <vertAlign val="subscript"/>
        <sz val="12"/>
        <color indexed="12"/>
        <rFont val="Arial"/>
        <family val="2"/>
      </rPr>
      <t>3</t>
    </r>
  </si>
  <si>
    <r>
      <t>P</t>
    </r>
    <r>
      <rPr>
        <vertAlign val="subscript"/>
        <sz val="12"/>
        <color indexed="12"/>
        <rFont val="Arial"/>
        <family val="2"/>
      </rPr>
      <t>3</t>
    </r>
  </si>
  <si>
    <r>
      <t>Predicted value  for SVP outside membrane in clinical use or under alternative test conditions at temperature T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.</t>
    </r>
  </si>
  <si>
    <r>
      <t>P</t>
    </r>
    <r>
      <rPr>
        <vertAlign val="subscript"/>
        <sz val="12"/>
        <color indexed="12"/>
        <rFont val="Arial"/>
        <family val="2"/>
      </rPr>
      <t>4</t>
    </r>
  </si>
  <si>
    <r>
      <t>SV</t>
    </r>
    <r>
      <rPr>
        <vertAlign val="subscript"/>
        <sz val="12"/>
        <color indexed="12"/>
        <rFont val="Arial"/>
        <family val="2"/>
      </rPr>
      <t>3</t>
    </r>
    <r>
      <rPr>
        <sz val="12"/>
        <color indexed="12"/>
        <rFont val="Arial"/>
        <family val="2"/>
      </rPr>
      <t xml:space="preserve"> </t>
    </r>
    <r>
      <rPr>
        <vertAlign val="subscript"/>
        <sz val="12"/>
        <color indexed="12"/>
        <rFont val="Arial"/>
        <family val="2"/>
      </rPr>
      <t xml:space="preserve">- </t>
    </r>
    <r>
      <rPr>
        <sz val="12"/>
        <color indexed="12"/>
        <rFont val="Arial"/>
        <family val="2"/>
      </rPr>
      <t>P</t>
    </r>
    <r>
      <rPr>
        <vertAlign val="subscript"/>
        <sz val="12"/>
        <color indexed="12"/>
        <rFont val="Arial"/>
        <family val="2"/>
      </rPr>
      <t>4</t>
    </r>
  </si>
  <si>
    <r>
      <t xml:space="preserve">Partial vapour pressure (Pa) inside the Paddington Cup at the  temperature of the test </t>
    </r>
    <r>
      <rPr>
        <i/>
        <sz val="11"/>
        <rFont val="Arial"/>
        <family val="2"/>
      </rPr>
      <t>(automatically calculated)</t>
    </r>
  </si>
  <si>
    <r>
      <t xml:space="preserve">Partial vapour pressure (Pa) outside the Paddington Cup at the  temperature of the test </t>
    </r>
    <r>
      <rPr>
        <i/>
        <sz val="11"/>
        <rFont val="Arial"/>
        <family val="2"/>
      </rPr>
      <t>(automatically calculated)</t>
    </r>
  </si>
  <si>
    <r>
      <t xml:space="preserve">Enter the  temperature inside the membrane in ºC.
</t>
    </r>
    <r>
      <rPr>
        <i/>
        <sz val="12"/>
        <rFont val="Arial"/>
        <family val="2"/>
      </rPr>
      <t>For clinical calculations a temperature of 33-35 ºC may be assumed</t>
    </r>
    <r>
      <rPr>
        <sz val="12"/>
        <rFont val="Arial"/>
        <family val="2"/>
      </rPr>
      <t xml:space="preserve"> </t>
    </r>
  </si>
  <si>
    <r>
      <t>Enter the temperature outside the membrane in ºC</t>
    </r>
    <r>
      <rPr>
        <sz val="12"/>
        <color indexed="8"/>
        <rFont val="Arial"/>
        <family val="2"/>
      </rPr>
      <t xml:space="preserve"> 
</t>
    </r>
    <r>
      <rPr>
        <i/>
        <sz val="12"/>
        <color indexed="8"/>
        <rFont val="Arial"/>
        <family val="2"/>
      </rPr>
      <t>For clinical applications this will be room temperature</t>
    </r>
  </si>
  <si>
    <r>
      <t>Calculated partial vapour pressure  at  inner surface of membrane at temperature  T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</si>
  <si>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Calculated partial vapour pressure  at  outer surface of membrane  at temperature T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.</t>
    </r>
  </si>
  <si>
    <t>W1</t>
  </si>
  <si>
    <t>Predicted  weight loss from system under alternative conditions  in 'H' hours</t>
  </si>
  <si>
    <r>
      <t>SV</t>
    </r>
    <r>
      <rPr>
        <vertAlign val="subscript"/>
        <sz val="12"/>
        <color indexed="12"/>
        <rFont val="Arial"/>
        <family val="2"/>
      </rPr>
      <t>4</t>
    </r>
  </si>
  <si>
    <r>
      <t>Projected MVTR  of membrane under alternative conditions in g/cm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/h                                </t>
    </r>
    <r>
      <rPr>
        <i/>
        <sz val="11"/>
        <rFont val="Arial"/>
        <family val="2"/>
      </rPr>
      <t>(Calculated from  MVTR = K(P</t>
    </r>
    <r>
      <rPr>
        <i/>
        <vertAlign val="subscript"/>
        <sz val="11"/>
        <rFont val="Arial"/>
        <family val="2"/>
      </rPr>
      <t>3</t>
    </r>
    <r>
      <rPr>
        <i/>
        <sz val="11"/>
        <rFont val="Arial"/>
        <family val="2"/>
      </rPr>
      <t xml:space="preserve"> -P</t>
    </r>
    <r>
      <rPr>
        <i/>
        <vertAlign val="subscript"/>
        <sz val="11"/>
        <rFont val="Arial"/>
        <family val="2"/>
      </rPr>
      <t>4</t>
    </r>
    <r>
      <rPr>
        <i/>
        <sz val="11"/>
        <rFont val="Arial"/>
        <family val="2"/>
      </rPr>
      <t>)</t>
    </r>
  </si>
  <si>
    <r>
      <t>Predicted  MVTR of membrane under alternative conditions  in g/10cm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/24 hours</t>
    </r>
  </si>
  <si>
    <r>
      <t>Vapour pressure beneath film at temperature T3 -  calculated vapour pressure  at  outer surface of membrane at temperature T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  </t>
    </r>
  </si>
  <si>
    <r>
      <t>Predicted MVTR of membrane under alternative conditions in g/m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/24 hours</t>
    </r>
  </si>
  <si>
    <r>
      <t>Constant K   =   W/ ((P</t>
    </r>
    <r>
      <rPr>
        <vertAlign val="subscript"/>
        <sz val="11"/>
        <rFont val="Arial"/>
        <family val="2"/>
      </rPr>
      <t xml:space="preserve">1 </t>
    </r>
    <r>
      <rPr>
        <sz val="11"/>
        <rFont val="Arial"/>
        <family val="2"/>
      </rPr>
      <t>-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x A x H)</t>
    </r>
  </si>
  <si>
    <t xml:space="preserve"> See http://www.medetec.co.uk/files/MVTR_calculator  for further information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</si>
</sst>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0000"/>
    <numFmt numFmtId="167" formatCode="#,##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"/>
    <numFmt numFmtId="174" formatCode="0.00000"/>
    <numFmt numFmtId="175" formatCode="0.000000"/>
    <numFmt numFmtId="176" formatCode="0.0000000000000000000000000000"/>
    <numFmt numFmtId="177" formatCode="0.0000000"/>
    <numFmt numFmtId="178" formatCode="0.00000000"/>
    <numFmt numFmtId="179" formatCode="#,##0.00000"/>
    <numFmt numFmtId="180" formatCode="#,##0.000000"/>
  </numFmts>
  <fonts count="25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bscript"/>
      <sz val="12"/>
      <color indexed="12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i/>
      <sz val="11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i/>
      <vertAlign val="subscript"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medium"/>
      <top style="medium">
        <color indexed="5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right" vertical="center"/>
      <protection/>
    </xf>
    <xf numFmtId="164" fontId="0" fillId="0" borderId="0" xfId="0" applyNumberFormat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2" fontId="3" fillId="2" borderId="3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horizontal="left" vertical="center" wrapText="1" indent="1"/>
      <protection/>
    </xf>
    <xf numFmtId="2" fontId="4" fillId="0" borderId="5" xfId="0" applyNumberFormat="1" applyFont="1" applyBorder="1" applyAlignment="1" applyProtection="1">
      <alignment horizontal="center" vertical="center"/>
      <protection/>
    </xf>
    <xf numFmtId="165" fontId="8" fillId="3" borderId="6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horizontal="left" vertical="center" wrapText="1" indent="1"/>
      <protection/>
    </xf>
    <xf numFmtId="2" fontId="4" fillId="0" borderId="8" xfId="0" applyNumberFormat="1" applyFont="1" applyBorder="1" applyAlignment="1" applyProtection="1">
      <alignment horizontal="center" vertical="center"/>
      <protection/>
    </xf>
    <xf numFmtId="165" fontId="8" fillId="3" borderId="9" xfId="0" applyNumberFormat="1" applyFont="1" applyFill="1" applyBorder="1" applyAlignment="1" applyProtection="1">
      <alignment horizontal="center" vertical="center"/>
      <protection locked="0"/>
    </xf>
    <xf numFmtId="4" fontId="8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 indent="1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4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left" vertical="center" wrapText="1" indent="1"/>
      <protection/>
    </xf>
    <xf numFmtId="2" fontId="1" fillId="4" borderId="14" xfId="0" applyNumberFormat="1" applyFont="1" applyFill="1" applyBorder="1" applyAlignment="1" applyProtection="1">
      <alignment horizontal="center" vertical="center"/>
      <protection/>
    </xf>
    <xf numFmtId="3" fontId="8" fillId="4" borderId="9" xfId="0" applyNumberFormat="1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left" vertical="center" wrapText="1" indent="1"/>
      <protection/>
    </xf>
    <xf numFmtId="2" fontId="1" fillId="4" borderId="8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 vertical="center"/>
      <protection/>
    </xf>
    <xf numFmtId="0" fontId="8" fillId="4" borderId="15" xfId="0" applyFont="1" applyFill="1" applyBorder="1" applyAlignment="1" applyProtection="1">
      <alignment horizontal="left" vertical="center" wrapText="1" indent="1"/>
      <protection/>
    </xf>
    <xf numFmtId="3" fontId="8" fillId="4" borderId="16" xfId="0" applyNumberFormat="1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left" vertical="center" wrapText="1" indent="1"/>
      <protection/>
    </xf>
    <xf numFmtId="2" fontId="1" fillId="4" borderId="11" xfId="0" applyNumberFormat="1" applyFont="1" applyFill="1" applyBorder="1" applyAlignment="1" applyProtection="1">
      <alignment horizontal="center" vertical="center"/>
      <protection/>
    </xf>
    <xf numFmtId="166" fontId="8" fillId="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" fillId="2" borderId="17" xfId="0" applyFont="1" applyFill="1" applyBorder="1" applyAlignment="1" applyProtection="1">
      <alignment vertical="center"/>
      <protection/>
    </xf>
    <xf numFmtId="2" fontId="3" fillId="2" borderId="18" xfId="0" applyNumberFormat="1" applyFont="1" applyFill="1" applyBorder="1" applyAlignment="1" applyProtection="1">
      <alignment horizontal="center" vertical="center"/>
      <protection/>
    </xf>
    <xf numFmtId="4" fontId="8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165" fontId="8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4" fontId="8" fillId="5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left" vertical="center" indent="1"/>
      <protection/>
    </xf>
    <xf numFmtId="2" fontId="16" fillId="2" borderId="21" xfId="0" applyNumberFormat="1" applyFont="1" applyFill="1" applyBorder="1" applyAlignment="1" applyProtection="1">
      <alignment horizontal="center" vertical="center"/>
      <protection/>
    </xf>
    <xf numFmtId="4" fontId="8" fillId="2" borderId="22" xfId="0" applyNumberFormat="1" applyFont="1" applyFill="1" applyBorder="1" applyAlignment="1" applyProtection="1">
      <alignment horizontal="center" vertical="center" wrapText="1"/>
      <protection/>
    </xf>
    <xf numFmtId="2" fontId="4" fillId="4" borderId="14" xfId="0" applyNumberFormat="1" applyFont="1" applyFill="1" applyBorder="1" applyAlignment="1" applyProtection="1">
      <alignment horizontal="center" vertical="center" wrapText="1"/>
      <protection/>
    </xf>
    <xf numFmtId="2" fontId="4" fillId="4" borderId="8" xfId="0" applyNumberFormat="1" applyFont="1" applyFill="1" applyBorder="1" applyAlignment="1" applyProtection="1">
      <alignment horizontal="center" vertical="center" wrapText="1"/>
      <protection/>
    </xf>
    <xf numFmtId="2" fontId="4" fillId="4" borderId="8" xfId="0" applyNumberFormat="1" applyFont="1" applyFill="1" applyBorder="1" applyAlignment="1" applyProtection="1">
      <alignment horizontal="center" vertical="center"/>
      <protection/>
    </xf>
    <xf numFmtId="167" fontId="8" fillId="4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 wrapText="1" indent="1"/>
      <protection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4" fontId="8" fillId="6" borderId="23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left" vertical="center" wrapText="1" indent="1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3" fontId="1" fillId="6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" fontId="8" fillId="7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2" fillId="8" borderId="26" xfId="0" applyFont="1" applyFill="1" applyBorder="1" applyAlignment="1" applyProtection="1">
      <alignment horizontal="center" vertical="center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2" fillId="8" borderId="2" xfId="0" applyFont="1" applyFill="1" applyBorder="1" applyAlignment="1" applyProtection="1">
      <alignment horizontal="center" vertical="center" wrapText="1"/>
      <protection/>
    </xf>
    <xf numFmtId="0" fontId="2" fillId="8" borderId="2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6161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="75" zoomScaleNormal="75" workbookViewId="0" topLeftCell="A9">
      <selection activeCell="D19" sqref="D19"/>
    </sheetView>
  </sheetViews>
  <sheetFormatPr defaultColWidth="9.140625" defaultRowHeight="15.75" customHeight="1"/>
  <cols>
    <col min="1" max="1" width="4.00390625" style="1" customWidth="1"/>
    <col min="2" max="2" width="89.140625" style="1" customWidth="1"/>
    <col min="3" max="3" width="13.421875" style="2" customWidth="1"/>
    <col min="4" max="4" width="13.421875" style="1" customWidth="1"/>
    <col min="5" max="5" width="133.7109375" style="1" customWidth="1"/>
    <col min="6" max="6" width="10.421875" style="1" customWidth="1"/>
    <col min="7" max="7" width="11.421875" style="3" customWidth="1"/>
    <col min="8" max="8" width="9.140625" style="4" customWidth="1"/>
    <col min="9" max="9" width="11.57421875" style="1" customWidth="1"/>
    <col min="10" max="10" width="18.28125" style="1" customWidth="1"/>
    <col min="11" max="11" width="12.421875" style="1" customWidth="1"/>
    <col min="12" max="17" width="15.8515625" style="1" customWidth="1"/>
    <col min="18" max="16384" width="9.140625" style="1" customWidth="1"/>
  </cols>
  <sheetData>
    <row r="1" ht="12.75" customHeight="1"/>
    <row r="2" spans="2:8" s="5" customFormat="1" ht="57" customHeight="1">
      <c r="B2" s="74" t="s">
        <v>0</v>
      </c>
      <c r="C2" s="74"/>
      <c r="D2" s="74"/>
      <c r="E2" s="66"/>
      <c r="G2" s="6"/>
      <c r="H2" s="7"/>
    </row>
    <row r="3" spans="2:9" s="8" customFormat="1" ht="33.75" customHeight="1">
      <c r="B3" s="9" t="s">
        <v>1</v>
      </c>
      <c r="C3" s="10"/>
      <c r="D3" s="11"/>
      <c r="E3" s="67"/>
      <c r="G3" s="12"/>
      <c r="H3" s="71"/>
      <c r="I3" s="13"/>
    </row>
    <row r="4" spans="2:9" ht="46.5" customHeight="1">
      <c r="B4" s="14" t="s">
        <v>2</v>
      </c>
      <c r="C4" s="15" t="s">
        <v>3</v>
      </c>
      <c r="D4" s="16">
        <v>37</v>
      </c>
      <c r="E4" s="68"/>
      <c r="G4" s="17"/>
      <c r="H4" s="18"/>
      <c r="I4" s="18"/>
    </row>
    <row r="5" spans="2:9" ht="46.5" customHeight="1">
      <c r="B5" s="19" t="s">
        <v>4</v>
      </c>
      <c r="C5" s="20" t="s">
        <v>5</v>
      </c>
      <c r="D5" s="21">
        <v>37</v>
      </c>
      <c r="E5" s="68"/>
      <c r="G5" s="17"/>
      <c r="H5" s="18"/>
      <c r="I5" s="18"/>
    </row>
    <row r="6" spans="2:12" ht="51.75" customHeight="1">
      <c r="B6" s="19" t="s">
        <v>6</v>
      </c>
      <c r="C6" s="20" t="s">
        <v>7</v>
      </c>
      <c r="D6" s="21">
        <v>100</v>
      </c>
      <c r="E6" s="68"/>
      <c r="G6" s="17"/>
      <c r="H6" s="18"/>
      <c r="I6" s="18"/>
      <c r="J6" s="2"/>
      <c r="K6" s="2"/>
      <c r="L6" s="72"/>
    </row>
    <row r="7" spans="2:12" ht="55.5" customHeight="1">
      <c r="B7" s="19" t="s">
        <v>8</v>
      </c>
      <c r="C7" s="20" t="s">
        <v>9</v>
      </c>
      <c r="D7" s="21">
        <v>20</v>
      </c>
      <c r="E7" s="68"/>
      <c r="G7" s="17"/>
      <c r="H7" s="18"/>
      <c r="I7" s="18"/>
      <c r="J7" s="2"/>
      <c r="K7" s="2"/>
      <c r="L7" s="72"/>
    </row>
    <row r="8" spans="2:10" ht="35.25" customHeight="1">
      <c r="B8" s="19" t="s">
        <v>10</v>
      </c>
      <c r="C8" s="20" t="s">
        <v>11</v>
      </c>
      <c r="D8" s="22">
        <v>24</v>
      </c>
      <c r="E8" s="68"/>
      <c r="G8" s="17"/>
      <c r="H8" s="18"/>
      <c r="I8" s="18"/>
      <c r="J8" s="2"/>
    </row>
    <row r="9" spans="2:10" ht="46.5" customHeight="1">
      <c r="B9" s="19" t="s">
        <v>12</v>
      </c>
      <c r="C9" s="20" t="s">
        <v>13</v>
      </c>
      <c r="D9" s="22">
        <v>10</v>
      </c>
      <c r="E9" s="68"/>
      <c r="G9" s="17"/>
      <c r="H9" s="18"/>
      <c r="I9" s="18"/>
      <c r="J9" s="2"/>
    </row>
    <row r="10" spans="2:10" ht="46.5" customHeight="1">
      <c r="B10" s="23" t="s">
        <v>14</v>
      </c>
      <c r="C10" s="24" t="s">
        <v>15</v>
      </c>
      <c r="D10" s="25">
        <v>12.96</v>
      </c>
      <c r="E10" s="68"/>
      <c r="G10" s="17"/>
      <c r="H10" s="18"/>
      <c r="I10" s="18"/>
      <c r="J10" s="2"/>
    </row>
    <row r="11" spans="2:10" ht="36" customHeight="1" hidden="1">
      <c r="B11" s="26" t="s">
        <v>16</v>
      </c>
      <c r="C11" s="27" t="s">
        <v>17</v>
      </c>
      <c r="D11" s="28">
        <f>6.1121*EXP((18.678-D4/234.5)*D4/(257.14+D4))*100</f>
        <v>6279.884727650506</v>
      </c>
      <c r="E11" s="68"/>
      <c r="G11" s="17"/>
      <c r="H11" s="18"/>
      <c r="I11" s="18"/>
      <c r="J11" s="2"/>
    </row>
    <row r="12" spans="2:10" ht="38.25" customHeight="1" hidden="1">
      <c r="B12" s="29" t="s">
        <v>18</v>
      </c>
      <c r="C12" s="30" t="s">
        <v>19</v>
      </c>
      <c r="D12" s="28">
        <f>6.1121*EXP((18.678-D5/234.5)*D5/(257.14+D5))*100</f>
        <v>6279.884727650506</v>
      </c>
      <c r="E12" s="68"/>
      <c r="G12" s="17"/>
      <c r="H12" s="18"/>
      <c r="I12" s="18"/>
      <c r="J12" s="2"/>
    </row>
    <row r="13" spans="2:10" ht="38.25" customHeight="1" hidden="1">
      <c r="B13" s="29" t="s">
        <v>41</v>
      </c>
      <c r="C13" s="30" t="s">
        <v>20</v>
      </c>
      <c r="D13" s="28">
        <f>D11*D6/100</f>
        <v>6279.884727650506</v>
      </c>
      <c r="E13" s="68"/>
      <c r="J13" s="2"/>
    </row>
    <row r="14" spans="2:10" ht="38.25" customHeight="1" hidden="1">
      <c r="B14" s="29" t="s">
        <v>42</v>
      </c>
      <c r="C14" s="30" t="s">
        <v>21</v>
      </c>
      <c r="D14" s="28">
        <f>D12*D7/100</f>
        <v>1255.9769455301011</v>
      </c>
      <c r="E14" s="68"/>
      <c r="G14" s="31"/>
      <c r="H14" s="32"/>
      <c r="J14" s="2"/>
    </row>
    <row r="15" spans="2:10" ht="38.25" customHeight="1" hidden="1">
      <c r="B15" s="33" t="s">
        <v>22</v>
      </c>
      <c r="C15" s="30" t="s">
        <v>23</v>
      </c>
      <c r="D15" s="34">
        <f>D13-D14</f>
        <v>5023.907782120405</v>
      </c>
      <c r="E15" s="68"/>
      <c r="G15" s="31"/>
      <c r="H15" s="32"/>
      <c r="J15" s="2"/>
    </row>
    <row r="16" spans="2:10" ht="27" customHeight="1" hidden="1">
      <c r="B16" s="35" t="s">
        <v>54</v>
      </c>
      <c r="C16" s="36" t="s">
        <v>24</v>
      </c>
      <c r="D16" s="37">
        <f>D10/(D15*D9*D8)</f>
        <v>1.0748604939003996E-05</v>
      </c>
      <c r="E16" s="68"/>
      <c r="I16" s="38"/>
      <c r="J16" s="2"/>
    </row>
    <row r="17" spans="2:10" s="39" customFormat="1" ht="28.5" customHeight="1">
      <c r="B17" s="40" t="s">
        <v>25</v>
      </c>
      <c r="C17" s="41"/>
      <c r="D17" s="42"/>
      <c r="E17" s="68"/>
      <c r="G17" s="3"/>
      <c r="H17" s="4"/>
      <c r="I17" s="1"/>
      <c r="J17" s="2"/>
    </row>
    <row r="18" spans="2:14" s="43" customFormat="1" ht="51.75" customHeight="1">
      <c r="B18" s="14" t="s">
        <v>43</v>
      </c>
      <c r="C18" s="15" t="s">
        <v>26</v>
      </c>
      <c r="D18" s="44">
        <v>37</v>
      </c>
      <c r="E18" s="68"/>
      <c r="G18" s="3"/>
      <c r="H18" s="4"/>
      <c r="I18" s="1"/>
      <c r="J18" s="2"/>
      <c r="K18" s="2"/>
      <c r="L18" s="72"/>
      <c r="M18" s="1"/>
      <c r="N18" s="1"/>
    </row>
    <row r="19" spans="1:14" s="46" customFormat="1" ht="51.75" customHeight="1">
      <c r="A19" s="43"/>
      <c r="B19" s="19" t="s">
        <v>44</v>
      </c>
      <c r="C19" s="20" t="s">
        <v>27</v>
      </c>
      <c r="D19" s="45">
        <v>25</v>
      </c>
      <c r="E19" s="68"/>
      <c r="G19" s="3"/>
      <c r="H19" s="4"/>
      <c r="I19" s="1"/>
      <c r="J19" s="2"/>
      <c r="K19" s="2"/>
      <c r="L19" s="72"/>
      <c r="M19" s="1"/>
      <c r="N19" s="1"/>
    </row>
    <row r="20" spans="1:12" ht="51.75" customHeight="1">
      <c r="A20" s="46"/>
      <c r="B20" s="19" t="s">
        <v>28</v>
      </c>
      <c r="C20" s="20" t="s">
        <v>29</v>
      </c>
      <c r="D20" s="45">
        <v>100</v>
      </c>
      <c r="E20" s="68"/>
      <c r="F20" s="47"/>
      <c r="J20" s="2"/>
      <c r="K20" s="2"/>
      <c r="L20" s="72"/>
    </row>
    <row r="21" spans="2:12" ht="51.75" customHeight="1">
      <c r="B21" s="19" t="s">
        <v>30</v>
      </c>
      <c r="C21" s="20" t="s">
        <v>31</v>
      </c>
      <c r="D21" s="45">
        <v>60</v>
      </c>
      <c r="E21" s="68"/>
      <c r="K21" s="2"/>
      <c r="L21" s="72"/>
    </row>
    <row r="22" spans="1:14" s="43" customFormat="1" ht="51.75" customHeight="1">
      <c r="A22" s="1"/>
      <c r="B22" s="48" t="s">
        <v>32</v>
      </c>
      <c r="C22" s="24" t="s">
        <v>33</v>
      </c>
      <c r="D22" s="49">
        <v>24</v>
      </c>
      <c r="E22" s="68"/>
      <c r="G22" s="3"/>
      <c r="H22" s="4"/>
      <c r="I22" s="1"/>
      <c r="K22" s="2"/>
      <c r="L22" s="72"/>
      <c r="M22" s="1"/>
      <c r="N22" s="1"/>
    </row>
    <row r="23" spans="2:14" s="43" customFormat="1" ht="33.75" customHeight="1">
      <c r="B23" s="50" t="s">
        <v>34</v>
      </c>
      <c r="C23" s="51"/>
      <c r="D23" s="52"/>
      <c r="E23" s="68"/>
      <c r="G23" s="3"/>
      <c r="H23" s="4"/>
      <c r="I23" s="1"/>
      <c r="K23" s="2"/>
      <c r="L23" s="72"/>
      <c r="M23" s="1"/>
      <c r="N23" s="1"/>
    </row>
    <row r="24" spans="1:12" ht="42.75" customHeight="1" hidden="1">
      <c r="A24" s="43"/>
      <c r="B24" s="26" t="s">
        <v>35</v>
      </c>
      <c r="C24" s="53" t="s">
        <v>36</v>
      </c>
      <c r="D24" s="28">
        <f>6.1121*EXP((18.678-D18/234.5)*D18/(257.14+D18))*100</f>
        <v>6279.884727650506</v>
      </c>
      <c r="E24" s="68"/>
      <c r="K24" s="2"/>
      <c r="L24" s="72"/>
    </row>
    <row r="25" spans="2:14" ht="42.75" customHeight="1" hidden="1">
      <c r="B25" s="29" t="s">
        <v>45</v>
      </c>
      <c r="C25" s="54" t="s">
        <v>37</v>
      </c>
      <c r="D25" s="28">
        <f>D24*D20/100</f>
        <v>6279.884727650506</v>
      </c>
      <c r="E25" s="68"/>
      <c r="K25" s="2"/>
      <c r="L25" s="72"/>
      <c r="N25" s="73"/>
    </row>
    <row r="26" spans="2:14" ht="42.75" customHeight="1" hidden="1">
      <c r="B26" s="29" t="s">
        <v>38</v>
      </c>
      <c r="C26" s="54" t="s">
        <v>49</v>
      </c>
      <c r="D26" s="28">
        <f>6.1121*EXP((18.678-D19/234.5)*D19/(257.14+D19))*100</f>
        <v>3168.5314122754344</v>
      </c>
      <c r="E26" s="68"/>
      <c r="K26" s="2"/>
      <c r="L26" s="72"/>
      <c r="N26" s="73"/>
    </row>
    <row r="27" spans="2:14" ht="42.75" customHeight="1" hidden="1">
      <c r="B27" s="29" t="s">
        <v>46</v>
      </c>
      <c r="C27" s="54" t="s">
        <v>39</v>
      </c>
      <c r="D27" s="28">
        <f>D26*D21/100</f>
        <v>1901.1188473652605</v>
      </c>
      <c r="E27" s="68"/>
      <c r="K27" s="2"/>
      <c r="L27" s="72"/>
      <c r="N27" s="73"/>
    </row>
    <row r="28" spans="2:13" ht="42.75" customHeight="1" hidden="1">
      <c r="B28" s="29" t="s">
        <v>52</v>
      </c>
      <c r="C28" s="54" t="s">
        <v>40</v>
      </c>
      <c r="D28" s="28">
        <f>D25-D27</f>
        <v>4378.765880285246</v>
      </c>
      <c r="E28" s="68"/>
      <c r="H28" s="1"/>
      <c r="J28" s="2"/>
      <c r="K28" s="72"/>
      <c r="M28" s="73"/>
    </row>
    <row r="29" spans="1:13" s="38" customFormat="1" ht="42.75" customHeight="1" hidden="1">
      <c r="A29" s="1"/>
      <c r="B29" s="29" t="s">
        <v>50</v>
      </c>
      <c r="C29" s="55" t="s">
        <v>47</v>
      </c>
      <c r="D29" s="56">
        <f>D16*(D25-D27)</f>
        <v>0.047065624567576174</v>
      </c>
      <c r="E29" s="68"/>
      <c r="G29" s="3"/>
      <c r="H29" s="1"/>
      <c r="J29" s="2"/>
      <c r="K29" s="72"/>
      <c r="L29" s="1"/>
      <c r="M29" s="73"/>
    </row>
    <row r="30" spans="2:13" ht="40.5" customHeight="1" hidden="1">
      <c r="B30" s="29" t="s">
        <v>48</v>
      </c>
      <c r="C30" s="29"/>
      <c r="D30" s="70">
        <f>D29*10*D22</f>
        <v>11.295749896218283</v>
      </c>
      <c r="E30" s="69"/>
      <c r="H30" s="1"/>
      <c r="J30" s="2"/>
      <c r="K30" s="72"/>
      <c r="M30" s="73"/>
    </row>
    <row r="31" spans="2:5" ht="40.5" customHeight="1">
      <c r="B31" s="57" t="s">
        <v>51</v>
      </c>
      <c r="C31" s="58"/>
      <c r="D31" s="59">
        <f>D29*10*24</f>
        <v>11.295749896218283</v>
      </c>
      <c r="E31" s="68"/>
    </row>
    <row r="32" spans="1:5" ht="36.75" customHeight="1" thickBot="1">
      <c r="A32" s="60"/>
      <c r="B32" s="48" t="s">
        <v>53</v>
      </c>
      <c r="C32" s="61"/>
      <c r="D32" s="62">
        <f>D29*10000*24</f>
        <v>11295.749896218282</v>
      </c>
      <c r="E32" s="68"/>
    </row>
    <row r="33" spans="1:6" ht="52.5" customHeight="1">
      <c r="A33" s="63"/>
      <c r="B33" s="75" t="s">
        <v>55</v>
      </c>
      <c r="C33" s="76"/>
      <c r="D33" s="77"/>
      <c r="F33" s="17"/>
    </row>
    <row r="34" spans="4:6" ht="15.75" customHeight="1">
      <c r="D34" s="2"/>
      <c r="F34" s="17"/>
    </row>
    <row r="35" spans="4:6" ht="15.75" customHeight="1">
      <c r="D35" s="2"/>
      <c r="F35" s="17"/>
    </row>
    <row r="37" spans="2:4" ht="15.75" customHeight="1">
      <c r="B37" s="64"/>
      <c r="D37" s="2"/>
    </row>
    <row r="38" spans="2:4" ht="15.75" customHeight="1">
      <c r="B38" s="47"/>
      <c r="D38" s="2"/>
    </row>
    <row r="39" spans="2:4" ht="15.75" customHeight="1">
      <c r="B39" s="47"/>
      <c r="D39" s="2"/>
    </row>
    <row r="40" ht="15.75" customHeight="1">
      <c r="B40" s="47"/>
    </row>
    <row r="41" spans="2:4" ht="15.75" customHeight="1">
      <c r="B41" s="64"/>
      <c r="D41" s="65"/>
    </row>
    <row r="42" spans="2:4" ht="15.75" customHeight="1">
      <c r="B42" s="64"/>
      <c r="D42" s="2"/>
    </row>
    <row r="43" spans="2:4" ht="15.75" customHeight="1">
      <c r="B43" s="64"/>
      <c r="D43" s="2"/>
    </row>
  </sheetData>
  <sheetProtection password="BF3C" sheet="1" objects="1" scenarios="1" selectLockedCells="1"/>
  <mergeCells count="2">
    <mergeCell ref="B2:D2"/>
    <mergeCell ref="B33:D3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Thomas</cp:lastModifiedBy>
  <dcterms:created xsi:type="dcterms:W3CDTF">2011-01-17T09:35:02Z</dcterms:created>
  <dcterms:modified xsi:type="dcterms:W3CDTF">2011-02-10T15:34:41Z</dcterms:modified>
  <cp:category/>
  <cp:version/>
  <cp:contentType/>
  <cp:contentStatus/>
</cp:coreProperties>
</file>